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onnenfinsternis" sheetId="1" r:id="rId1"/>
    <sheet name="astronomische Zahle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<sst xmlns="http://schemas.openxmlformats.org/spreadsheetml/2006/main" count="43" uniqueCount="23">
  <si>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>km</t>
  </si>
  <si>
    <r>
      <t>Durchmesser Sonne (D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>):</t>
    </r>
  </si>
  <si>
    <r>
      <t>Durchmesser Mond (D</t>
    </r>
    <r>
      <rPr>
        <b/>
        <vertAlign val="subscript"/>
        <sz val="12"/>
        <rFont val="Arial"/>
        <family val="2"/>
      </rPr>
      <t>M</t>
    </r>
    <r>
      <rPr>
        <b/>
        <sz val="12"/>
        <rFont val="Arial"/>
        <family val="2"/>
      </rPr>
      <t>):</t>
    </r>
  </si>
  <si>
    <t>Bilder aus:</t>
  </si>
  <si>
    <t>HOMEPLANET</t>
  </si>
  <si>
    <r>
      <t>Wie oft passt der Abstand A</t>
    </r>
    <r>
      <rPr>
        <b/>
        <vertAlign val="subscript"/>
        <sz val="12"/>
        <color indexed="10"/>
        <rFont val="Arial"/>
        <family val="2"/>
      </rPr>
      <t>ME</t>
    </r>
    <r>
      <rPr>
        <b/>
        <sz val="12"/>
        <color indexed="10"/>
        <rFont val="Arial"/>
        <family val="2"/>
      </rPr>
      <t xml:space="preserve"> in den Abstand A</t>
    </r>
    <r>
      <rPr>
        <b/>
        <vertAlign val="subscript"/>
        <sz val="12"/>
        <color indexed="10"/>
        <rFont val="Arial"/>
        <family val="2"/>
      </rPr>
      <t>SE</t>
    </r>
    <r>
      <rPr>
        <b/>
        <sz val="12"/>
        <color indexed="10"/>
        <rFont val="Arial"/>
        <family val="2"/>
      </rPr>
      <t>?</t>
    </r>
  </si>
  <si>
    <r>
      <t>Abstand der Sonne von der Erde (A</t>
    </r>
    <r>
      <rPr>
        <b/>
        <vertAlign val="subscript"/>
        <sz val="12"/>
        <rFont val="Arial"/>
        <family val="2"/>
      </rPr>
      <t>SE</t>
    </r>
    <r>
      <rPr>
        <b/>
        <sz val="12"/>
        <rFont val="Arial"/>
        <family val="2"/>
      </rPr>
      <t>)</t>
    </r>
  </si>
  <si>
    <r>
      <t>Abstand des Mondes von der Erde (A</t>
    </r>
    <r>
      <rPr>
        <b/>
        <vertAlign val="subscript"/>
        <sz val="12"/>
        <rFont val="Arial"/>
        <family val="2"/>
      </rPr>
      <t>ME</t>
    </r>
    <r>
      <rPr>
        <b/>
        <sz val="12"/>
        <rFont val="Arial"/>
        <family val="2"/>
      </rPr>
      <t>)</t>
    </r>
  </si>
  <si>
    <t>Warum es bei Tag Nacht werden kann</t>
  </si>
  <si>
    <r>
      <t>Wie oft passt der D</t>
    </r>
    <r>
      <rPr>
        <b/>
        <vertAlign val="subscript"/>
        <sz val="12"/>
        <color indexed="57"/>
        <rFont val="Arial"/>
        <family val="2"/>
      </rPr>
      <t>M</t>
    </r>
    <r>
      <rPr>
        <b/>
        <sz val="12"/>
        <color indexed="57"/>
        <rFont val="Arial"/>
        <family val="2"/>
      </rPr>
      <t xml:space="preserve"> in D</t>
    </r>
    <r>
      <rPr>
        <b/>
        <vertAlign val="subscript"/>
        <sz val="12"/>
        <color indexed="57"/>
        <rFont val="Arial"/>
        <family val="2"/>
      </rPr>
      <t>S</t>
    </r>
    <r>
      <rPr>
        <b/>
        <sz val="12"/>
        <color indexed="57"/>
        <rFont val="Arial"/>
        <family val="2"/>
      </rPr>
      <t>?</t>
    </r>
  </si>
  <si>
    <t>einhundertundacht</t>
  </si>
  <si>
    <t>Millionen</t>
  </si>
  <si>
    <t xml:space="preserve">achtundfünfzig </t>
  </si>
  <si>
    <t>einhundertundneunundvierzig komma sechs</t>
  </si>
  <si>
    <t>zweihundertundachtundzwanzig</t>
  </si>
  <si>
    <t>siebhundertundneunundsiebzig</t>
  </si>
  <si>
    <t>eintausendvierhundertundsiebenundzwanzig</t>
  </si>
  <si>
    <t>zweitausendachthundertundzweiundsiebzig</t>
  </si>
  <si>
    <t>viertausendfünfhundertundeins</t>
  </si>
  <si>
    <t>fünftausendneunhundertundfünfzehn</t>
  </si>
  <si>
    <t>Schreibe hier als Zahl</t>
  </si>
  <si>
    <t>Wenn Planetenbahnen Kreise mit der Sonne als Mittelpunkt wären</t>
  </si>
  <si>
    <t>Du musst alle Felder richtig ausfüllen!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</si>
</sst>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21">
    <font>
      <sz val="10"/>
      <name val="Arial"/>
      <family val="0"/>
    </font>
    <font>
      <sz val="10"/>
      <name val="System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vertAlign val="subscript"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vertAlign val="subscript"/>
      <sz val="12"/>
      <color indexed="57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3" fillId="2" borderId="0" xfId="0" applyNumberFormat="1" applyFont="1" applyFill="1" applyAlignment="1">
      <alignment/>
    </xf>
    <xf numFmtId="3" fontId="3" fillId="3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3" fillId="0" borderId="0" xfId="0" applyFont="1" applyAlignment="1">
      <alignment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 applyProtection="1">
      <alignment/>
      <protection hidden="1"/>
    </xf>
    <xf numFmtId="0" fontId="12" fillId="5" borderId="0" xfId="0" applyFont="1" applyFill="1" applyAlignment="1" applyProtection="1">
      <alignment/>
      <protection hidden="1"/>
    </xf>
    <xf numFmtId="0" fontId="0" fillId="5" borderId="0" xfId="0" applyFill="1" applyAlignment="1">
      <alignment/>
    </xf>
    <xf numFmtId="0" fontId="12" fillId="5" borderId="0" xfId="0" applyFont="1" applyFill="1" applyAlignment="1">
      <alignment/>
    </xf>
    <xf numFmtId="3" fontId="0" fillId="5" borderId="0" xfId="0" applyNumberForma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3" fillId="4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/>
      <protection locked="0"/>
    </xf>
    <xf numFmtId="3" fontId="3" fillId="3" borderId="1" xfId="0" applyNumberFormat="1" applyFont="1" applyFill="1" applyBorder="1" applyAlignment="1" applyProtection="1">
      <alignment/>
      <protection locked="0"/>
    </xf>
    <xf numFmtId="3" fontId="2" fillId="3" borderId="2" xfId="0" applyNumberFormat="1" applyFont="1" applyFill="1" applyBorder="1" applyAlignment="1" applyProtection="1">
      <alignment/>
      <protection locked="0"/>
    </xf>
    <xf numFmtId="0" fontId="18" fillId="4" borderId="0" xfId="0" applyFont="1" applyFill="1" applyAlignment="1">
      <alignment/>
    </xf>
    <xf numFmtId="0" fontId="20" fillId="4" borderId="0" xfId="17" applyFont="1" applyFill="1" applyAlignment="1">
      <alignment/>
    </xf>
    <xf numFmtId="0" fontId="1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8" fillId="4" borderId="0" xfId="0" applyFont="1" applyFill="1" applyAlignment="1">
      <alignment/>
    </xf>
    <xf numFmtId="1" fontId="2" fillId="3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2" borderId="0" xfId="0" applyNumberFormat="1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3" fontId="16" fillId="5" borderId="0" xfId="0" applyNumberFormat="1" applyFont="1" applyFill="1" applyAlignment="1">
      <alignment horizontal="right" vertical="top"/>
    </xf>
    <xf numFmtId="0" fontId="17" fillId="5" borderId="0" xfId="0" applyFont="1" applyFill="1" applyAlignment="1">
      <alignment horizontal="right" vertical="top"/>
    </xf>
    <xf numFmtId="0" fontId="12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3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15" fillId="4" borderId="0" xfId="0" applyFont="1" applyFill="1" applyAlignment="1" applyProtection="1">
      <alignment/>
      <protection hidden="1"/>
    </xf>
    <xf numFmtId="0" fontId="8" fillId="4" borderId="0" xfId="0" applyFont="1" applyFill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3</xdr:col>
      <xdr:colOff>542925</xdr:colOff>
      <xdr:row>14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28289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18</xdr:row>
      <xdr:rowOff>85725</xdr:rowOff>
    </xdr:from>
    <xdr:to>
      <xdr:col>3</xdr:col>
      <xdr:colOff>171450</xdr:colOff>
      <xdr:row>27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457575"/>
          <a:ext cx="16859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</xdr:row>
      <xdr:rowOff>9525</xdr:rowOff>
    </xdr:from>
    <xdr:to>
      <xdr:col>12</xdr:col>
      <xdr:colOff>9525</xdr:colOff>
      <xdr:row>15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266700"/>
          <a:ext cx="22764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16</xdr:row>
      <xdr:rowOff>9525</xdr:rowOff>
    </xdr:from>
    <xdr:to>
      <xdr:col>12</xdr:col>
      <xdr:colOff>9525</xdr:colOff>
      <xdr:row>30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2981325"/>
          <a:ext cx="22764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8</xdr:row>
      <xdr:rowOff>0</xdr:rowOff>
    </xdr:from>
    <xdr:to>
      <xdr:col>9</xdr:col>
      <xdr:colOff>95250</xdr:colOff>
      <xdr:row>8</xdr:row>
      <xdr:rowOff>0</xdr:rowOff>
    </xdr:to>
    <xdr:sp>
      <xdr:nvSpPr>
        <xdr:cNvPr id="5" name="Line 6"/>
        <xdr:cNvSpPr>
          <a:spLocks/>
        </xdr:cNvSpPr>
      </xdr:nvSpPr>
      <xdr:spPr>
        <a:xfrm>
          <a:off x="2838450" y="1514475"/>
          <a:ext cx="4286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8</xdr:row>
      <xdr:rowOff>0</xdr:rowOff>
    </xdr:from>
    <xdr:to>
      <xdr:col>9</xdr:col>
      <xdr:colOff>85725</xdr:colOff>
      <xdr:row>8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2828925" y="1514475"/>
          <a:ext cx="4286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22</xdr:row>
      <xdr:rowOff>247650</xdr:rowOff>
    </xdr:from>
    <xdr:to>
      <xdr:col>9</xdr:col>
      <xdr:colOff>95250</xdr:colOff>
      <xdr:row>22</xdr:row>
      <xdr:rowOff>247650</xdr:rowOff>
    </xdr:to>
    <xdr:sp>
      <xdr:nvSpPr>
        <xdr:cNvPr id="7" name="Line 8"/>
        <xdr:cNvSpPr>
          <a:spLocks/>
        </xdr:cNvSpPr>
      </xdr:nvSpPr>
      <xdr:spPr>
        <a:xfrm>
          <a:off x="2362200" y="4267200"/>
          <a:ext cx="4762500" cy="0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18</xdr:row>
      <xdr:rowOff>95250</xdr:rowOff>
    </xdr:from>
    <xdr:to>
      <xdr:col>2</xdr:col>
      <xdr:colOff>85725</xdr:colOff>
      <xdr:row>27</xdr:row>
      <xdr:rowOff>95250</xdr:rowOff>
    </xdr:to>
    <xdr:sp>
      <xdr:nvSpPr>
        <xdr:cNvPr id="8" name="Line 9"/>
        <xdr:cNvSpPr>
          <a:spLocks/>
        </xdr:cNvSpPr>
      </xdr:nvSpPr>
      <xdr:spPr>
        <a:xfrm>
          <a:off x="1609725" y="3467100"/>
          <a:ext cx="0" cy="1581150"/>
        </a:xfrm>
        <a:prstGeom prst="line">
          <a:avLst/>
        </a:prstGeom>
        <a:noFill/>
        <a:ln w="38100" cmpd="sng">
          <a:solidFill>
            <a:srgbClr val="00FF00"/>
          </a:solidFill>
          <a:headEnd type="triangl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</xdr:row>
      <xdr:rowOff>19050</xdr:rowOff>
    </xdr:from>
    <xdr:to>
      <xdr:col>2</xdr:col>
      <xdr:colOff>228600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1752600" y="276225"/>
          <a:ext cx="0" cy="2295525"/>
        </a:xfrm>
        <a:prstGeom prst="line">
          <a:avLst/>
        </a:prstGeom>
        <a:noFill/>
        <a:ln w="38100" cmpd="sng">
          <a:solidFill>
            <a:srgbClr val="00FF00"/>
          </a:solidFill>
          <a:headEnd type="triangl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28575</xdr:rowOff>
    </xdr:from>
    <xdr:to>
      <xdr:col>5</xdr:col>
      <xdr:colOff>600075</xdr:colOff>
      <xdr:row>2</xdr:row>
      <xdr:rowOff>247650</xdr:rowOff>
    </xdr:to>
    <xdr:sp>
      <xdr:nvSpPr>
        <xdr:cNvPr id="1" name="Line 1"/>
        <xdr:cNvSpPr>
          <a:spLocks/>
        </xdr:cNvSpPr>
      </xdr:nvSpPr>
      <xdr:spPr>
        <a:xfrm>
          <a:off x="6524625" y="447675"/>
          <a:ext cx="0" cy="21907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urmilab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L16" sqref="L16"/>
    </sheetView>
  </sheetViews>
  <sheetFormatPr defaultColWidth="11.421875" defaultRowHeight="12.75"/>
  <cols>
    <col min="6" max="6" width="14.00390625" style="0" bestFit="1" customWidth="1"/>
  </cols>
  <sheetData>
    <row r="1" spans="1:12" ht="20.25">
      <c r="A1" s="24" t="s">
        <v>8</v>
      </c>
      <c r="B1" s="25"/>
      <c r="C1" s="25"/>
      <c r="D1" s="25"/>
      <c r="E1" s="25"/>
      <c r="F1" s="7"/>
      <c r="G1" s="7"/>
      <c r="H1" s="7"/>
      <c r="I1" s="7"/>
      <c r="J1" s="7"/>
      <c r="K1" s="7"/>
      <c r="L1" s="7"/>
    </row>
    <row r="2" spans="4:9" ht="19.5">
      <c r="D2" s="3"/>
      <c r="E2" s="28" t="s">
        <v>6</v>
      </c>
      <c r="F2" s="29"/>
      <c r="G2" s="29"/>
      <c r="H2" s="29"/>
      <c r="I2" s="29"/>
    </row>
    <row r="3" spans="4:9" ht="12.75">
      <c r="D3" s="3"/>
      <c r="E3" s="3"/>
      <c r="F3" s="3"/>
      <c r="G3" s="3"/>
      <c r="H3" s="3"/>
      <c r="I3" s="3"/>
    </row>
    <row r="4" spans="4:9" ht="12.75">
      <c r="D4" s="3"/>
      <c r="E4" s="3"/>
      <c r="F4" s="4"/>
      <c r="G4" s="3"/>
      <c r="H4" s="3"/>
      <c r="I4" s="3"/>
    </row>
    <row r="5" spans="4:9" ht="15.75">
      <c r="D5" s="3"/>
      <c r="E5" s="3"/>
      <c r="F5" s="1">
        <v>149600000</v>
      </c>
      <c r="G5" s="5" t="s">
        <v>0</v>
      </c>
      <c r="H5" s="3"/>
      <c r="I5" s="3"/>
    </row>
    <row r="6" spans="4:9" ht="12.75">
      <c r="D6" s="3"/>
      <c r="E6" s="3"/>
      <c r="F6" s="3"/>
      <c r="G6" s="3"/>
      <c r="H6" s="3"/>
      <c r="I6" s="3"/>
    </row>
    <row r="7" spans="4:9" ht="12.75">
      <c r="D7" s="3"/>
      <c r="E7" s="3"/>
      <c r="F7" s="3"/>
      <c r="G7" s="3"/>
      <c r="H7" s="3"/>
      <c r="I7" s="3"/>
    </row>
    <row r="8" spans="4:9" ht="12.75">
      <c r="D8" s="3"/>
      <c r="E8" s="3"/>
      <c r="F8" s="3"/>
      <c r="G8" s="3"/>
      <c r="H8" s="3"/>
      <c r="I8" s="3"/>
    </row>
    <row r="9" spans="4:9" ht="12.75">
      <c r="D9" s="3"/>
      <c r="E9" s="3"/>
      <c r="F9" s="3"/>
      <c r="G9" s="3"/>
      <c r="H9" s="3"/>
      <c r="I9" s="3"/>
    </row>
    <row r="10" spans="4:9" ht="12.75">
      <c r="D10" s="3"/>
      <c r="E10" s="3"/>
      <c r="F10" s="3"/>
      <c r="G10" s="3"/>
      <c r="H10" s="3"/>
      <c r="I10" s="3"/>
    </row>
    <row r="11" spans="4:9" ht="12.75">
      <c r="D11" s="3"/>
      <c r="E11" s="3"/>
      <c r="F11" s="3"/>
      <c r="G11" s="3"/>
      <c r="H11" s="3"/>
      <c r="I11" s="3"/>
    </row>
    <row r="12" spans="4:9" ht="19.5">
      <c r="D12" s="3"/>
      <c r="E12" s="32" t="s">
        <v>5</v>
      </c>
      <c r="F12" s="33"/>
      <c r="G12" s="33"/>
      <c r="H12" s="33"/>
      <c r="I12" s="33"/>
    </row>
    <row r="13" spans="4:9" ht="12.75">
      <c r="D13" s="3"/>
      <c r="E13" s="3"/>
      <c r="F13" s="3"/>
      <c r="G13" s="3"/>
      <c r="H13" s="3"/>
      <c r="I13" s="3"/>
    </row>
    <row r="14" spans="4:9" ht="12.75"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12" ht="18.75">
      <c r="A16" s="26" t="s">
        <v>1</v>
      </c>
      <c r="B16" s="27"/>
      <c r="C16" s="27"/>
      <c r="D16" s="2">
        <v>1392000</v>
      </c>
      <c r="E16" s="5" t="s">
        <v>0</v>
      </c>
      <c r="F16" s="3"/>
      <c r="G16" s="3"/>
      <c r="H16" s="3"/>
      <c r="I16" s="3"/>
      <c r="J16" s="6" t="s">
        <v>3</v>
      </c>
      <c r="K16" s="23" t="s">
        <v>4</v>
      </c>
      <c r="L16" s="6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8.75">
      <c r="A18" s="30" t="s">
        <v>9</v>
      </c>
      <c r="B18" s="31"/>
      <c r="C18" s="31"/>
      <c r="D18" s="31"/>
      <c r="E18" s="34"/>
      <c r="F18" s="37">
        <f>IF(AND(E18&gt;400,G18&gt;389),"ist etwa","")</f>
      </c>
      <c r="G18" s="36"/>
      <c r="H18" s="3"/>
      <c r="I18" s="3"/>
    </row>
    <row r="19" spans="1:9" ht="12.75">
      <c r="A19" s="3"/>
      <c r="B19" s="3"/>
      <c r="C19" s="3"/>
      <c r="D19" s="3"/>
      <c r="E19" s="35"/>
      <c r="F19" s="37"/>
      <c r="G19" s="35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9.5">
      <c r="A23" s="3"/>
      <c r="B23" s="3"/>
      <c r="C23" s="3"/>
      <c r="D23" s="3"/>
      <c r="E23" s="28" t="s">
        <v>7</v>
      </c>
      <c r="F23" s="29"/>
      <c r="G23" s="29"/>
      <c r="H23" s="29"/>
      <c r="I23" s="29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5.75">
      <c r="A25" s="3"/>
      <c r="B25" s="3"/>
      <c r="C25" s="3"/>
      <c r="D25" s="3"/>
      <c r="E25" s="3"/>
      <c r="F25" s="1">
        <v>384400</v>
      </c>
      <c r="G25" s="5" t="s">
        <v>0</v>
      </c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8.75">
      <c r="A29" s="26" t="s">
        <v>2</v>
      </c>
      <c r="B29" s="27"/>
      <c r="C29" s="27"/>
      <c r="D29" s="2">
        <v>3476</v>
      </c>
      <c r="E29" s="5" t="s">
        <v>0</v>
      </c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</sheetData>
  <mergeCells count="10">
    <mergeCell ref="A1:E1"/>
    <mergeCell ref="A16:C16"/>
    <mergeCell ref="A29:C29"/>
    <mergeCell ref="E2:I2"/>
    <mergeCell ref="E23:I23"/>
    <mergeCell ref="A18:D18"/>
    <mergeCell ref="E12:I12"/>
    <mergeCell ref="E18:E19"/>
    <mergeCell ref="G18:G19"/>
    <mergeCell ref="F18:F19"/>
  </mergeCells>
  <hyperlinks>
    <hyperlink ref="K16" r:id="rId1" display="HOMEPLANET"/>
  </hyperlinks>
  <printOptions/>
  <pageMargins left="0.75" right="0.75" top="1" bottom="1" header="0.4921259845" footer="0.492125984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F4" sqref="F4:F12"/>
    </sheetView>
  </sheetViews>
  <sheetFormatPr defaultColWidth="11.421875" defaultRowHeight="12.75"/>
  <cols>
    <col min="1" max="1" width="13.28125" style="0" customWidth="1"/>
    <col min="2" max="2" width="3.8515625" style="0" customWidth="1"/>
    <col min="3" max="3" width="52.00390625" style="0" bestFit="1" customWidth="1"/>
    <col min="4" max="4" width="12.7109375" style="0" bestFit="1" customWidth="1"/>
    <col min="5" max="5" width="7.00390625" style="0" customWidth="1"/>
    <col min="6" max="6" width="19.28125" style="0" bestFit="1" customWidth="1"/>
    <col min="7" max="7" width="4.57421875" style="0" customWidth="1"/>
  </cols>
  <sheetData>
    <row r="1" spans="1:10" ht="20.25">
      <c r="A1" s="40" t="s">
        <v>21</v>
      </c>
      <c r="B1" s="41"/>
      <c r="C1" s="41"/>
      <c r="D1" s="41"/>
      <c r="E1" s="41"/>
      <c r="F1" s="41"/>
      <c r="G1" s="11">
        <f>IF(OR(H2="ist",B4="ist",B5="ist",B6="ist",B7="ist",B8="ist",B9="ist",B10="ist",B11="ist",B12="ist"),",","")</f>
      </c>
      <c r="H1" s="12"/>
      <c r="I1" s="12"/>
      <c r="J1" s="12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20.25">
      <c r="A3" s="13">
        <f>IF(OR(B4="ist",B5="ist",B6="ist",B7="ist",B8="ist",B9="ist",B10="ist",B11="ist",B12="ist"),"dann wären folgende Sätze richtig:","")</f>
      </c>
      <c r="B3" s="12"/>
      <c r="C3" s="12"/>
      <c r="D3" s="14"/>
      <c r="E3" s="38" t="s">
        <v>20</v>
      </c>
      <c r="F3" s="39"/>
      <c r="G3" s="12"/>
      <c r="H3" s="12"/>
      <c r="I3" s="12"/>
      <c r="J3" s="12"/>
    </row>
    <row r="4" spans="1:10" ht="18">
      <c r="A4" s="10">
        <f>IF(F4=58*10^6,"Der Merkur","")</f>
      </c>
      <c r="B4" s="10">
        <f>IF((A4="Der Merkur"),"ist","")</f>
      </c>
      <c r="C4" s="9" t="s">
        <v>12</v>
      </c>
      <c r="D4" s="5" t="s">
        <v>11</v>
      </c>
      <c r="E4" s="10">
        <f>IF(B4="ist",", also","")</f>
      </c>
      <c r="F4" s="21"/>
      <c r="G4" s="8" t="s">
        <v>0</v>
      </c>
      <c r="H4" s="42">
        <f>IF(B4="ist","  von der Sonne entfernt!","")</f>
      </c>
      <c r="I4" s="43"/>
      <c r="J4" s="43"/>
    </row>
    <row r="5" spans="1:10" ht="18">
      <c r="A5" s="10">
        <f>IF(F5=108*10^6,"Die Venus","")</f>
      </c>
      <c r="B5" s="10">
        <f>IF((A5="Die Venus"),"ist","")</f>
      </c>
      <c r="C5" s="9" t="s">
        <v>10</v>
      </c>
      <c r="D5" s="5" t="s">
        <v>11</v>
      </c>
      <c r="E5" s="10">
        <f aca="true" t="shared" si="0" ref="E5:E12">IF(B5="ist",", also","")</f>
      </c>
      <c r="F5" s="21"/>
      <c r="G5" s="8" t="s">
        <v>0</v>
      </c>
      <c r="H5" s="42">
        <f aca="true" t="shared" si="1" ref="H5:H12">IF(B5="ist","  von der Sonne entfernt!","")</f>
      </c>
      <c r="I5" s="43"/>
      <c r="J5" s="43"/>
    </row>
    <row r="6" spans="1:10" ht="18">
      <c r="A6" s="10">
        <f>IF(F6=149.6*10^6,"Die Erde","")</f>
      </c>
      <c r="B6" s="10">
        <f>IF((A6="Die Erde"),"ist","")</f>
      </c>
      <c r="C6" s="9" t="s">
        <v>13</v>
      </c>
      <c r="D6" s="5" t="s">
        <v>11</v>
      </c>
      <c r="E6" s="10">
        <f t="shared" si="0"/>
      </c>
      <c r="F6" s="21"/>
      <c r="G6" s="8" t="s">
        <v>0</v>
      </c>
      <c r="H6" s="42">
        <f t="shared" si="1"/>
      </c>
      <c r="I6" s="43"/>
      <c r="J6" s="43"/>
    </row>
    <row r="7" spans="1:10" ht="18">
      <c r="A7" s="10">
        <f>IF(F7=228*10^6,"Der Mars","")</f>
      </c>
      <c r="B7" s="10">
        <f>IF((A7="Der Mars"),"ist","")</f>
      </c>
      <c r="C7" s="9" t="s">
        <v>14</v>
      </c>
      <c r="D7" s="5" t="s">
        <v>11</v>
      </c>
      <c r="E7" s="10">
        <f t="shared" si="0"/>
      </c>
      <c r="F7" s="21"/>
      <c r="G7" s="8" t="s">
        <v>0</v>
      </c>
      <c r="H7" s="42">
        <f t="shared" si="1"/>
      </c>
      <c r="I7" s="43"/>
      <c r="J7" s="43"/>
    </row>
    <row r="8" spans="1:10" ht="18">
      <c r="A8" s="10">
        <f>IF(F8=779*10^6,"Der Jupiter","")</f>
      </c>
      <c r="B8" s="10">
        <f>IF((A8="Der Jupiter"),"ist","")</f>
      </c>
      <c r="C8" s="9" t="s">
        <v>15</v>
      </c>
      <c r="D8" s="5" t="s">
        <v>11</v>
      </c>
      <c r="E8" s="10">
        <f t="shared" si="0"/>
      </c>
      <c r="F8" s="21"/>
      <c r="G8" s="8" t="s">
        <v>0</v>
      </c>
      <c r="H8" s="42">
        <f t="shared" si="1"/>
      </c>
      <c r="I8" s="43"/>
      <c r="J8" s="43"/>
    </row>
    <row r="9" spans="1:10" ht="18">
      <c r="A9" s="10">
        <f>IF(F9=1427*10^6,"Der Saturn","")</f>
      </c>
      <c r="B9" s="10">
        <f>IF((A9="Der Saturn"),"ist","")</f>
      </c>
      <c r="C9" s="9" t="s">
        <v>16</v>
      </c>
      <c r="D9" s="5" t="s">
        <v>11</v>
      </c>
      <c r="E9" s="10">
        <f t="shared" si="0"/>
      </c>
      <c r="F9" s="21"/>
      <c r="G9" s="8" t="s">
        <v>0</v>
      </c>
      <c r="H9" s="42">
        <f t="shared" si="1"/>
      </c>
      <c r="I9" s="43"/>
      <c r="J9" s="43"/>
    </row>
    <row r="10" spans="1:10" ht="18">
      <c r="A10" s="10">
        <f>IF(F10=2872*10^6,"Der Uranus","")</f>
      </c>
      <c r="B10" s="10">
        <f>IF((A10="Der Uranus"),"ist","")</f>
      </c>
      <c r="C10" s="9" t="s">
        <v>17</v>
      </c>
      <c r="D10" s="5" t="s">
        <v>11</v>
      </c>
      <c r="E10" s="10">
        <f t="shared" si="0"/>
      </c>
      <c r="F10" s="21"/>
      <c r="G10" s="8" t="s">
        <v>0</v>
      </c>
      <c r="H10" s="42">
        <f t="shared" si="1"/>
      </c>
      <c r="I10" s="43"/>
      <c r="J10" s="43"/>
    </row>
    <row r="11" spans="1:10" ht="18">
      <c r="A11" s="10">
        <f>IF(F11=4501*10^6,"Der Neptun","")</f>
      </c>
      <c r="B11" s="10">
        <f>IF((A11="Der Neptun"),"ist","")</f>
      </c>
      <c r="C11" s="9" t="s">
        <v>18</v>
      </c>
      <c r="D11" s="5" t="s">
        <v>11</v>
      </c>
      <c r="E11" s="10">
        <f t="shared" si="0"/>
      </c>
      <c r="F11" s="21"/>
      <c r="G11" s="8" t="s">
        <v>0</v>
      </c>
      <c r="H11" s="42">
        <f t="shared" si="1"/>
      </c>
      <c r="I11" s="43"/>
      <c r="J11" s="43"/>
    </row>
    <row r="12" spans="1:10" ht="18">
      <c r="A12" s="10">
        <f>IF(F12=5915*10^6,"Der Pluto","")</f>
      </c>
      <c r="B12" s="10">
        <f>IF((A12="Der Pluto"),"ist","")</f>
      </c>
      <c r="C12" s="9" t="s">
        <v>19</v>
      </c>
      <c r="D12" s="5" t="s">
        <v>11</v>
      </c>
      <c r="E12" s="10">
        <f t="shared" si="0"/>
      </c>
      <c r="F12" s="21"/>
      <c r="G12" s="8" t="s">
        <v>0</v>
      </c>
      <c r="H12" s="42">
        <f t="shared" si="1"/>
      </c>
      <c r="I12" s="43"/>
      <c r="J12" s="43"/>
    </row>
    <row r="13" spans="1:10" ht="12.75">
      <c r="A13" s="3"/>
      <c r="B13" s="3"/>
      <c r="C13" s="3"/>
      <c r="D13" s="3"/>
      <c r="E13" s="3"/>
      <c r="F13" s="22" t="s">
        <v>22</v>
      </c>
      <c r="G13" s="3"/>
      <c r="H13" s="3"/>
      <c r="I13" s="3"/>
      <c r="J13" s="3"/>
    </row>
    <row r="14" spans="1:10" ht="18">
      <c r="A14" s="44">
        <f>IF(AND(ISNUMBER(F4),ISNUMBER(F5),ISNUMBER(F6),ISNUMBER(F7),ISNUMBER(F8),ISNUMBER(F9),ISNUMBER(F10),ISNUMBER(F11),ISNUMBER(F12)),"Das sind sehr große Zahlen!","")</f>
      </c>
      <c r="B14" s="45"/>
      <c r="C14" s="45"/>
      <c r="D14" s="16"/>
      <c r="E14" s="16"/>
      <c r="F14" s="16"/>
      <c r="G14" s="16"/>
      <c r="H14" s="16"/>
      <c r="I14" s="16"/>
      <c r="J14" s="3"/>
    </row>
    <row r="15" spans="1:10" ht="18">
      <c r="A15" s="46">
        <f>IF(A14="Das sind sehr große Zahlen!","Weil sie nur außerhalb der Erde existieren nennt man sie astronomische Zahlen!","")</f>
      </c>
      <c r="B15" s="47"/>
      <c r="C15" s="47"/>
      <c r="D15" s="47"/>
      <c r="E15" s="47"/>
      <c r="F15" s="47"/>
      <c r="G15" s="16"/>
      <c r="H15" s="16"/>
      <c r="I15" s="16"/>
      <c r="J15" s="3"/>
    </row>
    <row r="16" spans="1:10" ht="12.75">
      <c r="A16" s="16"/>
      <c r="B16" s="16"/>
      <c r="C16" s="16"/>
      <c r="D16" s="16"/>
      <c r="E16" s="16"/>
      <c r="F16" s="16"/>
      <c r="G16" s="16"/>
      <c r="H16" s="16"/>
      <c r="I16" s="16"/>
      <c r="J16" s="3"/>
    </row>
    <row r="17" spans="1:10" ht="15.75">
      <c r="A17" s="42">
        <f>IF(A14="Das sind sehr große Zahlen!","Versuche auszurechnen, wie lange du mit dem Auto unterwegs wärst, um von den einzelnen Planeten zur Sonnen zu fahren!","")</f>
      </c>
      <c r="B17" s="43"/>
      <c r="C17" s="43"/>
      <c r="D17" s="43"/>
      <c r="E17" s="43"/>
      <c r="F17" s="43"/>
      <c r="G17" s="43"/>
      <c r="H17" s="43"/>
      <c r="I17" s="43"/>
      <c r="J17" s="3"/>
    </row>
    <row r="18" spans="1:10" ht="15.75">
      <c r="A18" s="42">
        <f>IF(A14="Das sind sehr große Zahlen!","Gib deine Ergebnisse auch in Tagen, Wochen, Monaten und Jahren an!","")</f>
      </c>
      <c r="B18" s="42"/>
      <c r="C18" s="42"/>
      <c r="D18" s="43"/>
      <c r="E18" s="16"/>
      <c r="F18" s="16"/>
      <c r="G18" s="16"/>
      <c r="H18" s="16"/>
      <c r="I18" s="16"/>
      <c r="J18" s="3"/>
    </row>
    <row r="19" spans="1:10" ht="13.5" thickBot="1">
      <c r="A19" s="3"/>
      <c r="B19" s="3"/>
      <c r="C19" s="3"/>
      <c r="D19" s="3"/>
      <c r="E19" s="3"/>
      <c r="F19" s="15"/>
      <c r="G19" s="3"/>
      <c r="H19" s="3"/>
      <c r="I19" s="3"/>
      <c r="J19" s="3"/>
    </row>
    <row r="20" spans="1:10" ht="16.5" thickBot="1">
      <c r="A20" s="3"/>
      <c r="B20" s="3"/>
      <c r="C20" s="9">
        <f>IF($A$14="Das sind sehr große Zahlen!","Geschwindigkeit des Autos:","")</f>
      </c>
      <c r="D20" s="19"/>
      <c r="E20" s="18">
        <f>IF(ISNUMBER(D20),"km/h","")</f>
      </c>
      <c r="F20" s="17"/>
      <c r="G20" s="3"/>
      <c r="H20" s="3"/>
      <c r="I20" s="3"/>
      <c r="J20" s="3"/>
    </row>
    <row r="21" spans="1:10" ht="16.5" thickBot="1">
      <c r="A21" s="3"/>
      <c r="B21" s="3"/>
      <c r="C21" s="18">
        <f>IF($A$14="Das sind sehr große Zahlen!","Zeit in Stunden","")</f>
      </c>
      <c r="D21" s="20"/>
      <c r="E21" s="42">
        <f>IF(ISNUMBER(D21),"Stunden","")</f>
      </c>
      <c r="F21" s="43"/>
      <c r="G21" s="3"/>
      <c r="H21" s="3"/>
      <c r="I21" s="3"/>
      <c r="J21" s="3"/>
    </row>
    <row r="22" spans="1:10" ht="16.5" thickBot="1">
      <c r="A22" s="3"/>
      <c r="B22" s="3"/>
      <c r="C22" s="18">
        <f>IF($A$14="Das sind sehr große Zahlen!","Zeit in Tagen","")</f>
      </c>
      <c r="D22" s="20"/>
      <c r="E22" s="42">
        <f>IF(ISNUMBER(D22),"Tage","")</f>
      </c>
      <c r="F22" s="43"/>
      <c r="G22" s="3"/>
      <c r="H22" s="3"/>
      <c r="I22" s="3"/>
      <c r="J22" s="3"/>
    </row>
    <row r="23" spans="1:10" ht="16.5" thickBot="1">
      <c r="A23" s="3"/>
      <c r="B23" s="3"/>
      <c r="C23" s="18">
        <f>IF($A$14="Das sind sehr große Zahlen!","Zeit in Wochen","")</f>
      </c>
      <c r="D23" s="20"/>
      <c r="E23" s="42">
        <f>IF(ISNUMBER(D23),"Wochen","")</f>
      </c>
      <c r="F23" s="43"/>
      <c r="G23" s="3"/>
      <c r="H23" s="3"/>
      <c r="I23" s="3"/>
      <c r="J23" s="3"/>
    </row>
    <row r="24" spans="1:10" ht="16.5" thickBot="1">
      <c r="A24" s="3"/>
      <c r="B24" s="3"/>
      <c r="C24" s="18">
        <f>IF($A$14="Das sind sehr große Zahlen!","Zeit in Monaten","")</f>
      </c>
      <c r="D24" s="20"/>
      <c r="E24" s="42">
        <f>IF(ISNUMBER(D24),"Monate","")</f>
      </c>
      <c r="F24" s="43"/>
      <c r="G24" s="3"/>
      <c r="H24" s="3"/>
      <c r="I24" s="3"/>
      <c r="J24" s="3"/>
    </row>
    <row r="25" spans="1:10" ht="16.5" thickBot="1">
      <c r="A25" s="3"/>
      <c r="B25" s="3"/>
      <c r="C25" s="18">
        <f>IF($A$14="Das sind sehr große Zahlen!","Zeit in Jahren","")</f>
      </c>
      <c r="D25" s="20"/>
      <c r="E25" s="42">
        <f>IF(ISNUMBER(D25),"Jahre","")</f>
      </c>
      <c r="F25" s="4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</sheetData>
  <sheetProtection sheet="1" objects="1" scenarios="1"/>
  <mergeCells count="20">
    <mergeCell ref="E25:F25"/>
    <mergeCell ref="E21:F21"/>
    <mergeCell ref="E22:F22"/>
    <mergeCell ref="E23:F23"/>
    <mergeCell ref="E24:F24"/>
    <mergeCell ref="A14:C14"/>
    <mergeCell ref="A15:F15"/>
    <mergeCell ref="A17:I17"/>
    <mergeCell ref="A18:D18"/>
    <mergeCell ref="H10:J10"/>
    <mergeCell ref="H11:J11"/>
    <mergeCell ref="H12:J12"/>
    <mergeCell ref="H6:J6"/>
    <mergeCell ref="H7:J7"/>
    <mergeCell ref="H8:J8"/>
    <mergeCell ref="H9:J9"/>
    <mergeCell ref="E3:F3"/>
    <mergeCell ref="A1:F1"/>
    <mergeCell ref="H4:J4"/>
    <mergeCell ref="H5:J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 Dutkowski</dc:creator>
  <cp:keywords/>
  <dc:description/>
  <cp:lastModifiedBy>Wilfried Dutkowski</cp:lastModifiedBy>
  <dcterms:created xsi:type="dcterms:W3CDTF">2005-02-22T15:43:14Z</dcterms:created>
  <dcterms:modified xsi:type="dcterms:W3CDTF">2008-12-01T12:55:00Z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